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0005" windowHeight="9270"/>
  </bookViews>
  <sheets>
    <sheet name="I-85 Summary " sheetId="6" r:id="rId1"/>
  </sheets>
  <definedNames>
    <definedName name="_xlnm.Print_Area" localSheetId="0">'I-85 Summary '!$A$1:$J$40</definedName>
  </definedNames>
  <calcPr calcId="145621"/>
</workbook>
</file>

<file path=xl/calcChain.xml><?xml version="1.0" encoding="utf-8"?>
<calcChain xmlns="http://schemas.openxmlformats.org/spreadsheetml/2006/main">
  <c r="H31" i="6" l="1"/>
  <c r="H12" i="6"/>
  <c r="G31" i="6"/>
  <c r="I31" i="6"/>
  <c r="J5" i="6"/>
  <c r="J6" i="6"/>
  <c r="J4" i="6" l="1"/>
  <c r="J18" i="6"/>
  <c r="J12" i="6"/>
  <c r="J13" i="6"/>
  <c r="J22" i="6"/>
  <c r="J19" i="6"/>
  <c r="J17" i="6"/>
  <c r="J15" i="6"/>
  <c r="J10" i="6"/>
  <c r="J9" i="6"/>
  <c r="J11" i="6"/>
  <c r="J14" i="6"/>
  <c r="J16" i="6"/>
  <c r="J20" i="6"/>
  <c r="J21" i="6"/>
  <c r="J8" i="6"/>
  <c r="J7" i="6"/>
  <c r="J29" i="6" l="1"/>
  <c r="J23" i="6" l="1"/>
  <c r="J24" i="6"/>
  <c r="J25" i="6"/>
  <c r="J26" i="6"/>
  <c r="J27" i="6"/>
  <c r="J28" i="6" l="1"/>
  <c r="F36" i="6" l="1"/>
  <c r="J36" i="6" s="1"/>
  <c r="F37" i="6"/>
  <c r="J37" i="6" s="1"/>
  <c r="F38" i="6"/>
  <c r="J38" i="6" s="1"/>
  <c r="F39" i="6"/>
  <c r="J39" i="6" s="1"/>
  <c r="F40" i="6"/>
  <c r="J40" i="6" s="1"/>
  <c r="F31" i="6" l="1"/>
  <c r="J30" i="6"/>
  <c r="J31" i="6" s="1"/>
</calcChain>
</file>

<file path=xl/comments1.xml><?xml version="1.0" encoding="utf-8"?>
<comments xmlns="http://schemas.openxmlformats.org/spreadsheetml/2006/main">
  <authors>
    <author>Giovanni Leonardo</author>
  </authors>
  <commentList>
    <comment ref="D9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 mot+ Cross over
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=0401-Strom Drainage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=020 - Removals
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040 - Storm Drainage-Box Culvert, 5' x 5'-Box Culvert, 5' x 6'-Box Culvert, 7' x 8'-Reinforced Concrete Box Culvert End, 5' x 5'-Reinforced Concrete Box Culvert End, 6' x 5'-Reinforced Concrete Box Culvert End, 7' x 8'+Unclassified Excavation+GR Agg Base Course, Incl Matl
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=060 - Paving
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=Conc Barrier, TP 20+Conc Barrier, TP 22+Concrete Barrier, TP 22 Modified
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=Box Culvert, 5' x 5'+Box Culvert, 5' x 6'+Box Culvert, 7' x 8'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=Box Culvert, 5' x 5'+Box Culvert, 5' x 6'+Reinforced Concrete Box Culvert End, 5' x 5'+Reinforced Concrete Box Culvert End, 6' x 5'+Box Culvert, 7' x 8'+Reinforced Concrete Box Culvert End, 7' x 8'
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=083 - NB Mng Bridge+082 - I-85 SB Bridge+081 - SR 20 Bridges
+Soil Borings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=Side Barrier, Type 2+Side Barrier, Type 2A+Side Barrier, Type 2B+Side Barrier, Type 2C+MSE Wall+Soil Nail Wall+
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=Sound Barrier Avg. 20' High
</t>
        </r>
      </text>
    </comment>
    <comment ref="D21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=090 - Traf Marking
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=100 - Signs+115 - Gant
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=120 - LIGHTING</t>
        </r>
      </text>
    </comment>
    <comment ref="D24" authorId="0">
      <text>
        <r>
          <rPr>
            <b/>
            <sz val="9"/>
            <color indexed="81"/>
            <rFont val="Tahoma"/>
            <charset val="1"/>
          </rPr>
          <t>Giovanni Leonardo:</t>
        </r>
        <r>
          <rPr>
            <sz val="9"/>
            <color indexed="81"/>
            <rFont val="Tahoma"/>
            <charset val="1"/>
          </rPr>
          <t xml:space="preserve">
=100 - Traff Mgmt Stm+105 - ITS Ductbank+110 - ITS</t>
        </r>
      </text>
    </comment>
  </commentList>
</comments>
</file>

<file path=xl/sharedStrings.xml><?xml version="1.0" encoding="utf-8"?>
<sst xmlns="http://schemas.openxmlformats.org/spreadsheetml/2006/main" count="114" uniqueCount="53">
  <si>
    <t>Grand Total</t>
  </si>
  <si>
    <t>Grand Total Unit Price</t>
  </si>
  <si>
    <t>LS</t>
  </si>
  <si>
    <t>/LS</t>
  </si>
  <si>
    <t>Mobilization Complete</t>
  </si>
  <si>
    <t>Unit</t>
  </si>
  <si>
    <t>Quantity</t>
  </si>
  <si>
    <t>%</t>
  </si>
  <si>
    <t>Small Tools</t>
  </si>
  <si>
    <t>Construction Summary Description</t>
  </si>
  <si>
    <t>Overhead &amp; Profit</t>
  </si>
  <si>
    <t>Labor Burden (Factored on Labor)</t>
  </si>
  <si>
    <t>Overtime Adjustment Factor (Labor Factor)</t>
  </si>
  <si>
    <t>Sales Tax - Local County Rate</t>
  </si>
  <si>
    <t>Allocated Costs (Included in Unit Costs Above)</t>
  </si>
  <si>
    <t>Contingency</t>
  </si>
  <si>
    <t>Fuel &amp; AC Index</t>
  </si>
  <si>
    <t>Warranty</t>
  </si>
  <si>
    <t>*Grand Total Sum</t>
  </si>
  <si>
    <t>Additional Information - Summary of Costs Included</t>
  </si>
  <si>
    <t>Escalation - Requested to be Covered Under Contingency</t>
  </si>
  <si>
    <t>Delta</t>
  </si>
  <si>
    <t>3/30/2014 Previous</t>
  </si>
  <si>
    <t>CW. Matthews</t>
  </si>
  <si>
    <t>Field Engineers Office, Type 3</t>
  </si>
  <si>
    <t>Clearing &amp; Grubbing</t>
  </si>
  <si>
    <t>Grading &amp; Drainage</t>
  </si>
  <si>
    <t>Base and Paving</t>
  </si>
  <si>
    <t>Erosion Control</t>
  </si>
  <si>
    <t>Traffic Control</t>
  </si>
  <si>
    <t>Concrete Flatwork</t>
  </si>
  <si>
    <t>Concrete Barrier Wall</t>
  </si>
  <si>
    <t>Guardrail/ Fencing</t>
  </si>
  <si>
    <t>Box Culvert</t>
  </si>
  <si>
    <t>Bridges</t>
  </si>
  <si>
    <t>Retaining Walls</t>
  </si>
  <si>
    <t>Sound Barrier Walls</t>
  </si>
  <si>
    <t>Pavement Marking</t>
  </si>
  <si>
    <t>Permanet Signs</t>
  </si>
  <si>
    <t>Lighting</t>
  </si>
  <si>
    <t>ITS/ Tolling Infrastructure</t>
  </si>
  <si>
    <t>Permanet Grassing</t>
  </si>
  <si>
    <t>Utility Relocations</t>
  </si>
  <si>
    <t>Bonds</t>
  </si>
  <si>
    <t>Training Hours</t>
  </si>
  <si>
    <t>hr</t>
  </si>
  <si>
    <t>Design</t>
  </si>
  <si>
    <t>Incl, in Allocated Items</t>
  </si>
  <si>
    <t>Delta HNTB VS Low Bid</t>
  </si>
  <si>
    <t>Lane Construction</t>
  </si>
  <si>
    <t>ER Snell</t>
  </si>
  <si>
    <t>6/19/2015 Estimate</t>
  </si>
  <si>
    <t>I-85 Express Lanes Bid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</si>
</sst>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44" fontId="0" fillId="0" borderId="0" xfId="43" applyFont="1"/>
    <xf numFmtId="44" fontId="19" fillId="0" borderId="11" xfId="43" applyFont="1" applyBorder="1"/>
    <xf numFmtId="0" fontId="21" fillId="0" borderId="11" xfId="0" applyNumberFormat="1" applyFont="1" applyFill="1" applyBorder="1" applyAlignment="1" applyProtection="1">
      <alignment horizontal="right" vertical="top" readingOrder="1"/>
    </xf>
    <xf numFmtId="0" fontId="0" fillId="0" borderId="0" xfId="0" applyAlignment="1">
      <alignment horizontal="center"/>
    </xf>
    <xf numFmtId="4" fontId="23" fillId="0" borderId="10" xfId="0" applyNumberFormat="1" applyFont="1" applyFill="1" applyBorder="1" applyAlignment="1" applyProtection="1">
      <alignment horizontal="center" vertical="top" readingOrder="1"/>
    </xf>
    <xf numFmtId="0" fontId="23" fillId="0" borderId="10" xfId="0" applyNumberFormat="1" applyFont="1" applyFill="1" applyBorder="1" applyAlignment="1" applyProtection="1">
      <alignment horizontal="center" vertical="top" readingOrder="1"/>
    </xf>
    <xf numFmtId="44" fontId="23" fillId="0" borderId="10" xfId="43" applyNumberFormat="1" applyFont="1" applyFill="1" applyBorder="1" applyAlignment="1" applyProtection="1">
      <alignment horizontal="center" vertical="top" readingOrder="1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44" fontId="24" fillId="0" borderId="10" xfId="43" applyNumberFormat="1" applyFont="1" applyBorder="1" applyAlignment="1">
      <alignment horizontal="center"/>
    </xf>
    <xf numFmtId="0" fontId="24" fillId="0" borderId="10" xfId="42" applyNumberFormat="1" applyFont="1" applyBorder="1" applyAlignment="1">
      <alignment horizontal="center"/>
    </xf>
    <xf numFmtId="44" fontId="24" fillId="0" borderId="10" xfId="43" applyNumberFormat="1" applyFont="1" applyBorder="1" applyAlignment="1">
      <alignment horizontal="center" readingOrder="1"/>
    </xf>
    <xf numFmtId="0" fontId="0" fillId="0" borderId="0" xfId="0"/>
    <xf numFmtId="44" fontId="22" fillId="0" borderId="11" xfId="43" applyFont="1" applyBorder="1"/>
    <xf numFmtId="0" fontId="23" fillId="0" borderId="10" xfId="0" applyNumberFormat="1" applyFont="1" applyFill="1" applyBorder="1" applyAlignment="1" applyProtection="1">
      <alignment horizontal="left" vertical="top" readingOrder="1"/>
    </xf>
    <xf numFmtId="4" fontId="23" fillId="0" borderId="10" xfId="0" applyNumberFormat="1" applyFont="1" applyFill="1" applyBorder="1" applyAlignment="1" applyProtection="1">
      <alignment horizontal="center" vertical="top" readingOrder="1"/>
    </xf>
    <xf numFmtId="0" fontId="23" fillId="0" borderId="10" xfId="0" applyNumberFormat="1" applyFont="1" applyFill="1" applyBorder="1" applyAlignment="1" applyProtection="1">
      <alignment horizontal="center" vertical="top" readingOrder="1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0" borderId="10" xfId="42" applyNumberFormat="1" applyFont="1" applyBorder="1" applyAlignment="1">
      <alignment horizontal="center"/>
    </xf>
    <xf numFmtId="44" fontId="25" fillId="0" borderId="0" xfId="43" applyFont="1" applyAlignment="1">
      <alignment horizontal="right"/>
    </xf>
    <xf numFmtId="0" fontId="26" fillId="33" borderId="10" xfId="0" applyNumberFormat="1" applyFont="1" applyFill="1" applyBorder="1" applyAlignment="1" applyProtection="1">
      <alignment horizontal="left" vertical="top" readingOrder="1"/>
    </xf>
    <xf numFmtId="0" fontId="26" fillId="33" borderId="10" xfId="0" applyNumberFormat="1" applyFont="1" applyFill="1" applyBorder="1" applyAlignment="1" applyProtection="1">
      <alignment horizontal="center" vertical="top" readingOrder="1"/>
    </xf>
    <xf numFmtId="44" fontId="26" fillId="33" borderId="10" xfId="43" applyFont="1" applyFill="1" applyBorder="1" applyAlignment="1" applyProtection="1">
      <alignment horizontal="center" vertical="top" readingOrder="1"/>
    </xf>
    <xf numFmtId="164" fontId="26" fillId="33" borderId="10" xfId="43" applyNumberFormat="1" applyFont="1" applyFill="1" applyBorder="1" applyAlignment="1" applyProtection="1">
      <alignment horizontal="center" vertical="top" readingOrder="1"/>
    </xf>
    <xf numFmtId="0" fontId="27" fillId="0" borderId="0" xfId="0" applyFont="1"/>
    <xf numFmtId="44" fontId="28" fillId="33" borderId="10" xfId="43" applyFont="1" applyFill="1" applyBorder="1" applyAlignment="1" applyProtection="1">
      <alignment horizontal="center" vertical="top" readingOrder="1"/>
    </xf>
    <xf numFmtId="44" fontId="23" fillId="34" borderId="10" xfId="43" applyNumberFormat="1" applyFont="1" applyFill="1" applyBorder="1" applyAlignment="1" applyProtection="1">
      <alignment horizontal="center" vertical="top" readingOrder="1"/>
    </xf>
    <xf numFmtId="44" fontId="24" fillId="34" borderId="10" xfId="43" applyNumberFormat="1" applyFont="1" applyFill="1" applyBorder="1" applyAlignment="1">
      <alignment horizontal="center"/>
    </xf>
    <xf numFmtId="44" fontId="0" fillId="0" borderId="10" xfId="43" applyFont="1" applyFill="1" applyBorder="1"/>
    <xf numFmtId="44" fontId="22" fillId="0" borderId="11" xfId="43" applyFont="1" applyFill="1" applyBorder="1"/>
    <xf numFmtId="44" fontId="0" fillId="0" borderId="0" xfId="43" applyFont="1"/>
    <xf numFmtId="44" fontId="18" fillId="0" borderId="10" xfId="43" applyFont="1" applyFill="1" applyBorder="1" applyAlignment="1" applyProtection="1">
      <alignment horizontal="right" vertical="top" readingOrder="1"/>
    </xf>
    <xf numFmtId="0" fontId="23" fillId="0" borderId="10" xfId="0" applyNumberFormat="1" applyFont="1" applyFill="1" applyBorder="1" applyAlignment="1" applyProtection="1">
      <alignment horizontal="center" vertical="top" readingOrder="1"/>
    </xf>
    <xf numFmtId="0" fontId="24" fillId="0" borderId="10" xfId="0" applyFont="1" applyBorder="1" applyAlignment="1">
      <alignment horizontal="center"/>
    </xf>
    <xf numFmtId="44" fontId="24" fillId="0" borderId="10" xfId="43" applyNumberFormat="1" applyFont="1" applyBorder="1" applyAlignment="1">
      <alignment horizontal="center"/>
    </xf>
    <xf numFmtId="165" fontId="18" fillId="0" borderId="10" xfId="43" applyNumberFormat="1" applyFont="1" applyFill="1" applyBorder="1" applyAlignment="1" applyProtection="1">
      <alignment horizontal="right" vertical="top" readingOrder="1"/>
    </xf>
    <xf numFmtId="0" fontId="20" fillId="0" borderId="10" xfId="0" applyFont="1" applyBorder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9527</xdr:colOff>
      <xdr:row>0</xdr:row>
      <xdr:rowOff>19051</xdr:rowOff>
    </xdr:from>
    <xdr:to>
      <xdr:col>0</xdr:col>
      <xdr:colOff>1390651</xdr:colOff>
      <xdr:row>1</xdr:row>
      <xdr:rowOff>188421</xdr:rowOff>
    </xdr:to>
    <xdr:pic>
      <xdr:nvPicPr>
        <xdr:cNvPr id="2" name="Picture 1" descr="HNTB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7" y="19051"/>
          <a:ext cx="1381124" cy="359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41"/>
  <sheetViews>
    <sheetView tabSelected="1" zoomScale="85" zoomScaleNormal="85" zoomScalePageLayoutView="90" workbookViewId="0">
      <selection activeCell="B6" sqref="B6"/>
    </sheetView>
  </sheetViews>
  <sheetFormatPr defaultRowHeight="15" x14ac:dyDescent="0.25"/>
  <cols>
    <col min="1" max="1" width="52.7109375" customWidth="1"/>
    <col min="2" max="2" width="9.85546875" style="5" customWidth="1"/>
    <col min="3" max="3" width="8.42578125" style="5" customWidth="1"/>
    <col min="4" max="4" width="27.140625" style="2" customWidth="1"/>
    <col min="5" max="5" width="8.42578125" style="5" customWidth="1"/>
    <col min="6" max="6" width="28" style="2" customWidth="1"/>
    <col min="7" max="9" width="23.5703125" style="14" customWidth="1"/>
    <col min="10" max="10" width="23" style="2" bestFit="1" customWidth="1"/>
  </cols>
  <sheetData>
    <row r="1" spans="1:10" ht="15" customHeight="1" x14ac:dyDescent="0.25">
      <c r="A1" s="39" t="s">
        <v>52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23" t="s">
        <v>9</v>
      </c>
      <c r="B3" s="24" t="s">
        <v>6</v>
      </c>
      <c r="C3" s="24" t="s">
        <v>5</v>
      </c>
      <c r="D3" s="25" t="s">
        <v>1</v>
      </c>
      <c r="E3" s="24" t="s">
        <v>5</v>
      </c>
      <c r="F3" s="25" t="s">
        <v>51</v>
      </c>
      <c r="G3" s="28" t="s">
        <v>23</v>
      </c>
      <c r="H3" s="28" t="s">
        <v>49</v>
      </c>
      <c r="I3" s="28" t="s">
        <v>50</v>
      </c>
      <c r="J3" s="28" t="s">
        <v>48</v>
      </c>
    </row>
    <row r="4" spans="1:10" s="14" customFormat="1" x14ac:dyDescent="0.25">
      <c r="A4" s="16" t="s">
        <v>46</v>
      </c>
      <c r="B4" s="17"/>
      <c r="C4" s="18"/>
      <c r="D4" s="34">
        <v>856776</v>
      </c>
      <c r="E4" s="35"/>
      <c r="F4" s="38">
        <v>8563776</v>
      </c>
      <c r="G4" s="29">
        <v>7238788.4199999999</v>
      </c>
      <c r="H4" s="29">
        <v>8920000</v>
      </c>
      <c r="I4" s="29">
        <v>7073100</v>
      </c>
      <c r="J4" s="31">
        <f t="shared" ref="J4:J6" si="0">F4-G4</f>
        <v>1324987.58</v>
      </c>
    </row>
    <row r="5" spans="1:10" s="14" customFormat="1" x14ac:dyDescent="0.25">
      <c r="A5" s="16" t="s">
        <v>44</v>
      </c>
      <c r="B5" s="17">
        <v>2000</v>
      </c>
      <c r="C5" s="18" t="s">
        <v>45</v>
      </c>
      <c r="D5" s="34"/>
      <c r="E5" s="35"/>
      <c r="F5" s="38"/>
      <c r="G5" s="29">
        <v>16000</v>
      </c>
      <c r="H5" s="29">
        <v>17000</v>
      </c>
      <c r="I5" s="29">
        <v>16000</v>
      </c>
      <c r="J5" s="31">
        <f t="shared" si="0"/>
        <v>-16000</v>
      </c>
    </row>
    <row r="6" spans="1:10" s="14" customFormat="1" x14ac:dyDescent="0.25">
      <c r="A6" s="16" t="s">
        <v>43</v>
      </c>
      <c r="B6" s="17">
        <v>1</v>
      </c>
      <c r="C6" s="18" t="s">
        <v>2</v>
      </c>
      <c r="D6" s="34" t="s">
        <v>47</v>
      </c>
      <c r="E6" s="35"/>
      <c r="F6" s="38"/>
      <c r="G6" s="29">
        <v>650000</v>
      </c>
      <c r="H6" s="29">
        <v>1322000</v>
      </c>
      <c r="I6" s="29">
        <v>1194963</v>
      </c>
      <c r="J6" s="31">
        <f t="shared" si="0"/>
        <v>-650000</v>
      </c>
    </row>
    <row r="7" spans="1:10" s="1" customFormat="1" x14ac:dyDescent="0.25">
      <c r="A7" s="16" t="s">
        <v>4</v>
      </c>
      <c r="B7" s="6">
        <v>1</v>
      </c>
      <c r="C7" s="7" t="s">
        <v>2</v>
      </c>
      <c r="D7" s="34">
        <v>6351457.6600000001</v>
      </c>
      <c r="E7" s="35" t="s">
        <v>3</v>
      </c>
      <c r="F7" s="38">
        <v>6351457.6600000001</v>
      </c>
      <c r="G7" s="29">
        <v>2305965.91</v>
      </c>
      <c r="H7" s="29">
        <v>4255000</v>
      </c>
      <c r="I7" s="29">
        <v>3374357</v>
      </c>
      <c r="J7" s="31">
        <f>F7-G7</f>
        <v>4045491.75</v>
      </c>
    </row>
    <row r="8" spans="1:10" s="1" customFormat="1" x14ac:dyDescent="0.25">
      <c r="A8" s="16" t="s">
        <v>24</v>
      </c>
      <c r="B8" s="17">
        <v>1</v>
      </c>
      <c r="C8" s="18" t="s">
        <v>2</v>
      </c>
      <c r="D8" s="34">
        <v>36669.629999999997</v>
      </c>
      <c r="E8" s="35" t="s">
        <v>3</v>
      </c>
      <c r="F8" s="38">
        <v>36669.629999999997</v>
      </c>
      <c r="G8" s="29">
        <v>117656.45</v>
      </c>
      <c r="H8" s="29">
        <v>145000</v>
      </c>
      <c r="I8" s="29">
        <v>252400</v>
      </c>
      <c r="J8" s="31">
        <f>F8-G8</f>
        <v>-80986.820000000007</v>
      </c>
    </row>
    <row r="9" spans="1:10" s="1" customFormat="1" x14ac:dyDescent="0.25">
      <c r="A9" s="16" t="s">
        <v>29</v>
      </c>
      <c r="B9" s="17">
        <v>1</v>
      </c>
      <c r="C9" s="18" t="s">
        <v>2</v>
      </c>
      <c r="D9" s="34">
        <v>1897722.5</v>
      </c>
      <c r="E9" s="35" t="s">
        <v>3</v>
      </c>
      <c r="F9" s="38">
        <v>1897722.5</v>
      </c>
      <c r="G9" s="29">
        <v>5038890.3499999996</v>
      </c>
      <c r="H9" s="29">
        <v>6000000</v>
      </c>
      <c r="I9" s="29">
        <v>6483521.5</v>
      </c>
      <c r="J9" s="31">
        <f t="shared" ref="J9:J10" si="1">F9-G9</f>
        <v>-3141167.8499999996</v>
      </c>
    </row>
    <row r="10" spans="1:10" s="1" customFormat="1" x14ac:dyDescent="0.25">
      <c r="A10" s="16" t="s">
        <v>28</v>
      </c>
      <c r="B10" s="17">
        <v>1</v>
      </c>
      <c r="C10" s="18" t="s">
        <v>2</v>
      </c>
      <c r="D10" s="34">
        <v>837378.40999999992</v>
      </c>
      <c r="E10" s="35" t="s">
        <v>3</v>
      </c>
      <c r="F10" s="38">
        <v>837378.40999999992</v>
      </c>
      <c r="G10" s="29">
        <v>2746355.5</v>
      </c>
      <c r="H10" s="29">
        <v>2000000</v>
      </c>
      <c r="I10" s="29">
        <v>3904371.73</v>
      </c>
      <c r="J10" s="31">
        <f t="shared" si="1"/>
        <v>-1908977.09</v>
      </c>
    </row>
    <row r="11" spans="1:10" s="1" customFormat="1" x14ac:dyDescent="0.25">
      <c r="A11" s="16" t="s">
        <v>25</v>
      </c>
      <c r="B11" s="6">
        <v>1</v>
      </c>
      <c r="C11" s="7" t="s">
        <v>2</v>
      </c>
      <c r="D11" s="34">
        <v>2217268.0099999998</v>
      </c>
      <c r="E11" s="35" t="s">
        <v>3</v>
      </c>
      <c r="F11" s="38">
        <v>2217268.0099999998</v>
      </c>
      <c r="G11" s="29">
        <v>7109974.6699999999</v>
      </c>
      <c r="H11" s="29"/>
      <c r="I11" s="29"/>
      <c r="J11" s="31">
        <f t="shared" ref="J11:J28" si="2">F11-G11</f>
        <v>-4892706.66</v>
      </c>
    </row>
    <row r="12" spans="1:10" s="1" customFormat="1" x14ac:dyDescent="0.25">
      <c r="A12" s="16" t="s">
        <v>26</v>
      </c>
      <c r="B12" s="6">
        <v>1</v>
      </c>
      <c r="C12" s="7" t="s">
        <v>2</v>
      </c>
      <c r="D12" s="33">
        <v>14514227.58</v>
      </c>
      <c r="E12" s="35" t="s">
        <v>3</v>
      </c>
      <c r="F12" s="38">
        <v>14514227.58</v>
      </c>
      <c r="G12" s="29">
        <v>19144174.27</v>
      </c>
      <c r="H12" s="29">
        <f>8500000+4000000</f>
        <v>12500000</v>
      </c>
      <c r="I12" s="29">
        <v>26407802.949999999</v>
      </c>
      <c r="J12" s="31">
        <f t="shared" si="2"/>
        <v>-4629946.6899999995</v>
      </c>
    </row>
    <row r="13" spans="1:10" s="1" customFormat="1" x14ac:dyDescent="0.25">
      <c r="A13" s="16" t="s">
        <v>27</v>
      </c>
      <c r="B13" s="6">
        <v>1</v>
      </c>
      <c r="C13" s="7" t="s">
        <v>2</v>
      </c>
      <c r="D13" s="34">
        <v>29456544.48</v>
      </c>
      <c r="E13" s="35" t="s">
        <v>3</v>
      </c>
      <c r="F13" s="38">
        <v>29456544.48</v>
      </c>
      <c r="G13" s="29">
        <v>37072358.100000001</v>
      </c>
      <c r="H13" s="29">
        <v>42500000</v>
      </c>
      <c r="I13" s="29">
        <v>42977540.409999996</v>
      </c>
      <c r="J13" s="31">
        <f t="shared" si="2"/>
        <v>-7615813.620000001</v>
      </c>
    </row>
    <row r="14" spans="1:10" s="1" customFormat="1" x14ac:dyDescent="0.25">
      <c r="A14" s="16" t="s">
        <v>30</v>
      </c>
      <c r="B14" s="6">
        <v>1</v>
      </c>
      <c r="C14" s="7" t="s">
        <v>2</v>
      </c>
      <c r="D14" s="34">
        <v>0</v>
      </c>
      <c r="E14" s="35" t="s">
        <v>3</v>
      </c>
      <c r="F14" s="38">
        <v>0</v>
      </c>
      <c r="G14" s="29">
        <v>1662311.77</v>
      </c>
      <c r="H14" s="29">
        <v>700000</v>
      </c>
      <c r="I14" s="29"/>
      <c r="J14" s="31">
        <f t="shared" si="2"/>
        <v>-1662311.77</v>
      </c>
    </row>
    <row r="15" spans="1:10" s="1" customFormat="1" x14ac:dyDescent="0.25">
      <c r="A15" s="16" t="s">
        <v>31</v>
      </c>
      <c r="B15" s="6">
        <v>1</v>
      </c>
      <c r="C15" s="7" t="s">
        <v>2</v>
      </c>
      <c r="D15" s="34">
        <v>4261070</v>
      </c>
      <c r="E15" s="35" t="s">
        <v>3</v>
      </c>
      <c r="F15" s="38">
        <v>4261070</v>
      </c>
      <c r="G15" s="29">
        <v>4256229.82</v>
      </c>
      <c r="H15" s="29">
        <v>9200000</v>
      </c>
      <c r="I15" s="29">
        <v>11336204.25</v>
      </c>
      <c r="J15" s="31">
        <f>F15-G15</f>
        <v>4840.179999999702</v>
      </c>
    </row>
    <row r="16" spans="1:10" s="1" customFormat="1" x14ac:dyDescent="0.25">
      <c r="A16" s="16" t="s">
        <v>32</v>
      </c>
      <c r="B16" s="6">
        <v>1</v>
      </c>
      <c r="C16" s="7" t="s">
        <v>2</v>
      </c>
      <c r="D16" s="34">
        <v>0</v>
      </c>
      <c r="E16" s="35" t="s">
        <v>3</v>
      </c>
      <c r="F16" s="38">
        <v>0</v>
      </c>
      <c r="G16" s="29">
        <v>1058696.55</v>
      </c>
      <c r="H16" s="29">
        <v>1400000</v>
      </c>
      <c r="I16" s="29">
        <v>1462314.1</v>
      </c>
      <c r="J16" s="31">
        <f t="shared" si="2"/>
        <v>-1058696.55</v>
      </c>
    </row>
    <row r="17" spans="1:10" s="1" customFormat="1" x14ac:dyDescent="0.25">
      <c r="A17" s="16" t="s">
        <v>33</v>
      </c>
      <c r="B17" s="6">
        <v>1</v>
      </c>
      <c r="C17" s="7" t="s">
        <v>2</v>
      </c>
      <c r="D17" s="34">
        <v>141041</v>
      </c>
      <c r="E17" s="35" t="s">
        <v>3</v>
      </c>
      <c r="F17" s="38">
        <v>141041</v>
      </c>
      <c r="G17" s="29">
        <v>1293466.5900000001</v>
      </c>
      <c r="H17" s="29"/>
      <c r="I17" s="29">
        <v>140292.5</v>
      </c>
      <c r="J17" s="31">
        <f t="shared" si="2"/>
        <v>-1152425.5900000001</v>
      </c>
    </row>
    <row r="18" spans="1:10" s="1" customFormat="1" x14ac:dyDescent="0.25">
      <c r="A18" s="16" t="s">
        <v>34</v>
      </c>
      <c r="B18" s="6">
        <v>1</v>
      </c>
      <c r="C18" s="7" t="s">
        <v>2</v>
      </c>
      <c r="D18" s="33">
        <v>4261069.2300000004</v>
      </c>
      <c r="E18" s="35" t="s">
        <v>3</v>
      </c>
      <c r="F18" s="38">
        <v>4261069.2300000004</v>
      </c>
      <c r="G18" s="29">
        <v>3703629.47</v>
      </c>
      <c r="H18" s="29">
        <v>4900000</v>
      </c>
      <c r="I18" s="29">
        <v>5172330.6500000004</v>
      </c>
      <c r="J18" s="31">
        <f t="shared" si="2"/>
        <v>557439.76000000024</v>
      </c>
    </row>
    <row r="19" spans="1:10" s="1" customFormat="1" x14ac:dyDescent="0.25">
      <c r="A19" s="16" t="s">
        <v>35</v>
      </c>
      <c r="B19" s="6">
        <v>1</v>
      </c>
      <c r="C19" s="7" t="s">
        <v>2</v>
      </c>
      <c r="D19" s="34">
        <v>7501679</v>
      </c>
      <c r="E19" s="35" t="s">
        <v>3</v>
      </c>
      <c r="F19" s="38">
        <v>7501679</v>
      </c>
      <c r="G19" s="29">
        <v>8101403.8799999999</v>
      </c>
      <c r="H19" s="29">
        <v>4900000</v>
      </c>
      <c r="I19" s="29">
        <v>4354510</v>
      </c>
      <c r="J19" s="31">
        <f t="shared" si="2"/>
        <v>-599724.87999999989</v>
      </c>
    </row>
    <row r="20" spans="1:10" s="1" customFormat="1" x14ac:dyDescent="0.25">
      <c r="A20" s="16" t="s">
        <v>36</v>
      </c>
      <c r="B20" s="6">
        <v>1</v>
      </c>
      <c r="C20" s="7" t="s">
        <v>2</v>
      </c>
      <c r="D20" s="34">
        <v>2482173</v>
      </c>
      <c r="E20" s="35" t="s">
        <v>3</v>
      </c>
      <c r="F20" s="38">
        <v>3143656.38</v>
      </c>
      <c r="G20" s="29">
        <v>9105547.7799999993</v>
      </c>
      <c r="H20" s="29">
        <v>13000000</v>
      </c>
      <c r="I20" s="29">
        <v>9218050</v>
      </c>
      <c r="J20" s="31">
        <f t="shared" si="2"/>
        <v>-5961891.3999999994</v>
      </c>
    </row>
    <row r="21" spans="1:10" s="1" customFormat="1" x14ac:dyDescent="0.25">
      <c r="A21" s="16" t="s">
        <v>37</v>
      </c>
      <c r="B21" s="6">
        <v>1</v>
      </c>
      <c r="C21" s="7" t="s">
        <v>2</v>
      </c>
      <c r="D21" s="34">
        <v>275074</v>
      </c>
      <c r="E21" s="35" t="s">
        <v>3</v>
      </c>
      <c r="F21" s="38">
        <v>275074</v>
      </c>
      <c r="G21" s="29">
        <v>1540093.35</v>
      </c>
      <c r="H21" s="29">
        <v>1200000</v>
      </c>
      <c r="I21" s="29">
        <v>1784954.4</v>
      </c>
      <c r="J21" s="31">
        <f t="shared" si="2"/>
        <v>-1265019.3500000001</v>
      </c>
    </row>
    <row r="22" spans="1:10" s="1" customFormat="1" x14ac:dyDescent="0.25">
      <c r="A22" s="16" t="s">
        <v>38</v>
      </c>
      <c r="B22" s="6">
        <v>1</v>
      </c>
      <c r="C22" s="18" t="s">
        <v>2</v>
      </c>
      <c r="D22" s="34">
        <v>10190711</v>
      </c>
      <c r="E22" s="35" t="s">
        <v>3</v>
      </c>
      <c r="F22" s="38">
        <v>10190711</v>
      </c>
      <c r="G22" s="29">
        <v>12476680.65</v>
      </c>
      <c r="H22" s="29">
        <v>10500000</v>
      </c>
      <c r="I22" s="29"/>
      <c r="J22" s="31">
        <f t="shared" si="2"/>
        <v>-2285969.6500000004</v>
      </c>
    </row>
    <row r="23" spans="1:10" s="1" customFormat="1" x14ac:dyDescent="0.25">
      <c r="A23" s="16" t="s">
        <v>39</v>
      </c>
      <c r="B23" s="6">
        <v>1</v>
      </c>
      <c r="C23" s="18" t="s">
        <v>2</v>
      </c>
      <c r="D23" s="34">
        <v>628150</v>
      </c>
      <c r="E23" s="35" t="s">
        <v>3</v>
      </c>
      <c r="F23" s="38">
        <v>628150</v>
      </c>
      <c r="G23" s="29">
        <v>608166.5</v>
      </c>
      <c r="H23" s="29"/>
      <c r="I23" s="29">
        <v>533600</v>
      </c>
      <c r="J23" s="31">
        <f t="shared" si="2"/>
        <v>19983.5</v>
      </c>
    </row>
    <row r="24" spans="1:10" s="1" customFormat="1" x14ac:dyDescent="0.25">
      <c r="A24" s="16" t="s">
        <v>40</v>
      </c>
      <c r="B24" s="6">
        <v>1</v>
      </c>
      <c r="C24" s="18" t="s">
        <v>2</v>
      </c>
      <c r="D24" s="34">
        <v>14499436</v>
      </c>
      <c r="E24" s="35" t="s">
        <v>3</v>
      </c>
      <c r="F24" s="38">
        <v>14499436</v>
      </c>
      <c r="G24" s="29">
        <v>13912378.439999999</v>
      </c>
      <c r="H24" s="29">
        <v>18000000</v>
      </c>
      <c r="I24" s="29">
        <v>28944975</v>
      </c>
      <c r="J24" s="31">
        <f t="shared" si="2"/>
        <v>587057.56000000052</v>
      </c>
    </row>
    <row r="25" spans="1:10" s="1" customFormat="1" x14ac:dyDescent="0.25">
      <c r="A25" s="16" t="s">
        <v>41</v>
      </c>
      <c r="B25" s="6">
        <v>1</v>
      </c>
      <c r="C25" s="18" t="s">
        <v>2</v>
      </c>
      <c r="D25" s="34"/>
      <c r="E25" s="35" t="s">
        <v>3</v>
      </c>
      <c r="F25" s="38">
        <v>0</v>
      </c>
      <c r="G25" s="29">
        <v>312078.44</v>
      </c>
      <c r="H25" s="29"/>
      <c r="I25" s="29"/>
      <c r="J25" s="31">
        <f t="shared" si="2"/>
        <v>-312078.44</v>
      </c>
    </row>
    <row r="26" spans="1:10" s="1" customFormat="1" x14ac:dyDescent="0.25">
      <c r="A26" s="16" t="s">
        <v>42</v>
      </c>
      <c r="B26" s="6">
        <v>1</v>
      </c>
      <c r="C26" s="18" t="s">
        <v>2</v>
      </c>
      <c r="D26" s="34"/>
      <c r="E26" s="35" t="s">
        <v>3</v>
      </c>
      <c r="F26" s="38">
        <v>0</v>
      </c>
      <c r="G26" s="29">
        <v>95000</v>
      </c>
      <c r="H26" s="29">
        <v>500000</v>
      </c>
      <c r="I26" s="29">
        <v>150000</v>
      </c>
      <c r="J26" s="31">
        <f t="shared" si="2"/>
        <v>-95000</v>
      </c>
    </row>
    <row r="27" spans="1:10" s="1" customFormat="1" x14ac:dyDescent="0.25">
      <c r="A27" s="16" t="s">
        <v>17</v>
      </c>
      <c r="B27" s="17">
        <v>1</v>
      </c>
      <c r="C27" s="18" t="s">
        <v>2</v>
      </c>
      <c r="D27" s="34">
        <v>1934824</v>
      </c>
      <c r="E27" s="35" t="s">
        <v>3</v>
      </c>
      <c r="F27" s="38">
        <v>1946313</v>
      </c>
      <c r="G27" s="29">
        <v>0</v>
      </c>
      <c r="H27" s="29"/>
      <c r="I27" s="29"/>
      <c r="J27" s="31">
        <f t="shared" si="2"/>
        <v>1946313</v>
      </c>
    </row>
    <row r="28" spans="1:10" x14ac:dyDescent="0.25">
      <c r="A28" s="16" t="s">
        <v>20</v>
      </c>
      <c r="B28" s="17">
        <v>1</v>
      </c>
      <c r="C28" s="18" t="s">
        <v>2</v>
      </c>
      <c r="D28" s="34">
        <v>5363372.0636999998</v>
      </c>
      <c r="E28" s="35" t="s">
        <v>2</v>
      </c>
      <c r="F28" s="38"/>
      <c r="G28" s="29"/>
      <c r="H28" s="29"/>
      <c r="I28" s="29"/>
      <c r="J28" s="31">
        <f t="shared" si="2"/>
        <v>0</v>
      </c>
    </row>
    <row r="29" spans="1:10" x14ac:dyDescent="0.25">
      <c r="A29" s="9" t="s">
        <v>15</v>
      </c>
      <c r="B29" s="12">
        <v>10</v>
      </c>
      <c r="C29" s="10" t="s">
        <v>7</v>
      </c>
      <c r="D29" s="37">
        <v>10148649.550000001</v>
      </c>
      <c r="E29" s="36" t="s">
        <v>2</v>
      </c>
      <c r="F29" s="37">
        <v>10148649.550000001</v>
      </c>
      <c r="G29" s="29"/>
      <c r="H29" s="29"/>
      <c r="I29" s="29"/>
      <c r="J29" s="31">
        <f>F29-G29</f>
        <v>10148649.550000001</v>
      </c>
    </row>
    <row r="30" spans="1:10" s="14" customFormat="1" x14ac:dyDescent="0.25">
      <c r="A30" s="19" t="s">
        <v>16</v>
      </c>
      <c r="B30" s="21">
        <v>1</v>
      </c>
      <c r="C30" s="20" t="s">
        <v>2</v>
      </c>
      <c r="D30" s="37">
        <v>0</v>
      </c>
      <c r="E30" s="36" t="s">
        <v>2</v>
      </c>
      <c r="F30" s="37">
        <v>0</v>
      </c>
      <c r="G30" s="29">
        <v>0</v>
      </c>
      <c r="H30" s="29"/>
      <c r="I30" s="29"/>
      <c r="J30" s="31">
        <f>F30-G30</f>
        <v>0</v>
      </c>
    </row>
    <row r="31" spans="1:10" ht="19.5" thickBot="1" x14ac:dyDescent="0.35">
      <c r="D31" s="3"/>
      <c r="E31" s="4" t="s">
        <v>18</v>
      </c>
      <c r="F31" s="32">
        <f>SUM(F4:F30)</f>
        <v>120871893.42999999</v>
      </c>
      <c r="G31" s="15">
        <f>SUM(G4:G27)</f>
        <v>139565846.91</v>
      </c>
      <c r="H31" s="15">
        <f>SUM(H4:H27)</f>
        <v>141959000</v>
      </c>
      <c r="I31" s="15">
        <f>SUM(I4:I30)-I28</f>
        <v>154781287.49000001</v>
      </c>
      <c r="J31" s="15">
        <f>SUM(J4:J30)</f>
        <v>-18693953.479999997</v>
      </c>
    </row>
    <row r="32" spans="1:10" ht="15.75" thickTop="1" x14ac:dyDescent="0.25">
      <c r="F32" s="22"/>
    </row>
    <row r="33" spans="1:10" hidden="1" x14ac:dyDescent="0.25"/>
    <row r="34" spans="1:10" ht="18.75" hidden="1" x14ac:dyDescent="0.3">
      <c r="A34" s="27" t="s">
        <v>19</v>
      </c>
    </row>
    <row r="35" spans="1:10" hidden="1" x14ac:dyDescent="0.25">
      <c r="A35" s="23" t="s">
        <v>14</v>
      </c>
      <c r="B35" s="24" t="s">
        <v>6</v>
      </c>
      <c r="C35" s="24" t="s">
        <v>5</v>
      </c>
      <c r="D35" s="25" t="s">
        <v>1</v>
      </c>
      <c r="E35" s="24" t="s">
        <v>5</v>
      </c>
      <c r="F35" s="26" t="s">
        <v>0</v>
      </c>
      <c r="G35" s="28" t="s">
        <v>22</v>
      </c>
      <c r="H35" s="28"/>
      <c r="I35" s="28"/>
      <c r="J35" s="28" t="s">
        <v>21</v>
      </c>
    </row>
    <row r="36" spans="1:10" hidden="1" x14ac:dyDescent="0.25">
      <c r="A36" s="9" t="s">
        <v>10</v>
      </c>
      <c r="B36" s="10">
        <v>15</v>
      </c>
      <c r="C36" s="10" t="s">
        <v>7</v>
      </c>
      <c r="D36" s="8">
        <v>11608945</v>
      </c>
      <c r="E36" s="10" t="s">
        <v>2</v>
      </c>
      <c r="F36" s="11">
        <f>D36</f>
        <v>11608945</v>
      </c>
      <c r="G36" s="30">
        <v>11565878</v>
      </c>
      <c r="H36" s="30"/>
      <c r="I36" s="30"/>
      <c r="J36" s="31">
        <f t="shared" ref="J36:J40" si="3">F36-G36</f>
        <v>43067</v>
      </c>
    </row>
    <row r="37" spans="1:10" hidden="1" x14ac:dyDescent="0.25">
      <c r="A37" s="9" t="s">
        <v>8</v>
      </c>
      <c r="B37" s="12">
        <v>1.2</v>
      </c>
      <c r="C37" s="10" t="s">
        <v>7</v>
      </c>
      <c r="D37" s="13">
        <v>148807</v>
      </c>
      <c r="E37" s="10" t="s">
        <v>2</v>
      </c>
      <c r="F37" s="11">
        <f>D37</f>
        <v>148807</v>
      </c>
      <c r="G37" s="30">
        <v>148437</v>
      </c>
      <c r="H37" s="30"/>
      <c r="I37" s="30"/>
      <c r="J37" s="31">
        <f t="shared" si="3"/>
        <v>370</v>
      </c>
    </row>
    <row r="38" spans="1:10" hidden="1" x14ac:dyDescent="0.25">
      <c r="A38" s="9" t="s">
        <v>11</v>
      </c>
      <c r="B38" s="12">
        <v>30</v>
      </c>
      <c r="C38" s="10" t="s">
        <v>7</v>
      </c>
      <c r="D38" s="13">
        <v>3720181</v>
      </c>
      <c r="E38" s="10" t="s">
        <v>2</v>
      </c>
      <c r="F38" s="11">
        <f>D38</f>
        <v>3720181</v>
      </c>
      <c r="G38" s="30">
        <v>3710937</v>
      </c>
      <c r="H38" s="30"/>
      <c r="I38" s="30"/>
      <c r="J38" s="31">
        <f t="shared" si="3"/>
        <v>9244</v>
      </c>
    </row>
    <row r="39" spans="1:10" hidden="1" x14ac:dyDescent="0.25">
      <c r="A39" s="9" t="s">
        <v>12</v>
      </c>
      <c r="B39" s="12">
        <v>25</v>
      </c>
      <c r="C39" s="10" t="s">
        <v>7</v>
      </c>
      <c r="D39" s="13">
        <v>3100151</v>
      </c>
      <c r="E39" s="10" t="s">
        <v>2</v>
      </c>
      <c r="F39" s="11">
        <f>D39</f>
        <v>3100151</v>
      </c>
      <c r="G39" s="30">
        <v>3092448</v>
      </c>
      <c r="H39" s="30"/>
      <c r="I39" s="30"/>
      <c r="J39" s="31">
        <f t="shared" si="3"/>
        <v>7703</v>
      </c>
    </row>
    <row r="40" spans="1:10" hidden="1" x14ac:dyDescent="0.25">
      <c r="A40" s="9" t="s">
        <v>13</v>
      </c>
      <c r="B40" s="12">
        <v>7</v>
      </c>
      <c r="C40" s="10" t="s">
        <v>7</v>
      </c>
      <c r="D40" s="13">
        <v>3061382</v>
      </c>
      <c r="E40" s="10" t="s">
        <v>2</v>
      </c>
      <c r="F40" s="11">
        <f>D40</f>
        <v>3061382</v>
      </c>
      <c r="G40" s="30">
        <v>3045487</v>
      </c>
      <c r="H40" s="30"/>
      <c r="I40" s="30"/>
      <c r="J40" s="31">
        <f t="shared" si="3"/>
        <v>15895</v>
      </c>
    </row>
    <row r="41" spans="1:10" hidden="1" x14ac:dyDescent="0.25"/>
  </sheetData>
  <mergeCells count="1">
    <mergeCell ref="A1:J2"/>
  </mergeCells>
  <pageMargins left="0.7" right="0.7" top="0.75" bottom="0.75" header="0.3" footer="0.3"/>
  <pageSetup scale="5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1589416310794CB11D360D9DD55716" ma:contentTypeVersion="0" ma:contentTypeDescription="Create a new document." ma:contentTypeScope="" ma:versionID="28ab6972223309f9664fa6fccd37c44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7419DA-68BC-4FD0-9CDD-6DA7BFD2871F}"/>
</file>

<file path=customXml/itemProps2.xml><?xml version="1.0" encoding="utf-8"?>
<ds:datastoreItem xmlns:ds="http://schemas.openxmlformats.org/officeDocument/2006/customXml" ds:itemID="{5C007D87-7AB3-4FF2-98DA-18FE65815A69}"/>
</file>

<file path=customXml/itemProps3.xml><?xml version="1.0" encoding="utf-8"?>
<ds:datastoreItem xmlns:ds="http://schemas.openxmlformats.org/officeDocument/2006/customXml" ds:itemID="{69C844A0-0074-4E77-89FA-5E1CBCDC1A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I-85 Summary </vt:lpstr>
      <vt:lpstr>'I-85 Summary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Steven Schantzen</dc:creator>
  <cp:lastModifiedBy>ahoenig</cp:lastModifiedBy>
  <cp:lastPrinted>2015-07-01T15:05:08Z</cp:lastPrinted>
  <dcterms:created xsi:type="dcterms:W3CDTF">2014-07-01T16:00:00Z</dcterms:created>
  <dcterms:modified xsi:type="dcterms:W3CDTF">2015-07-01T15:05:10Z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0x010100201589416310794CB11D360D9DD55716</vt:lpwstr>
  </property>
</Properties>
</file>